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120A3BC7-E067-4ABA-8DED-0450D006AF7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ela główn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3" i="1" l="1"/>
  <c r="F83" i="1"/>
  <c r="E82" i="1"/>
  <c r="F82" i="1"/>
  <c r="E81" i="1"/>
  <c r="F81" i="1"/>
  <c r="E80" i="1"/>
  <c r="F80" i="1"/>
  <c r="E79" i="1"/>
  <c r="F79" i="1"/>
  <c r="E78" i="1"/>
  <c r="F78" i="1"/>
  <c r="D83" i="1"/>
  <c r="D82" i="1"/>
  <c r="D81" i="1"/>
  <c r="D80" i="1"/>
  <c r="D79" i="1"/>
  <c r="D78" i="1"/>
  <c r="D31" i="1" l="1"/>
  <c r="D30" i="1"/>
  <c r="D37" i="1" l="1"/>
  <c r="D35" i="1" l="1"/>
  <c r="D29" i="1"/>
  <c r="D25" i="1"/>
  <c r="D24" i="1"/>
  <c r="D76" i="1" l="1"/>
  <c r="D75" i="1"/>
  <c r="D74" i="1"/>
  <c r="E84" i="1" l="1"/>
  <c r="D38" i="1" l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8" i="1"/>
  <c r="D32" i="1"/>
  <c r="D33" i="1"/>
  <c r="D34" i="1"/>
  <c r="D36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8" i="1"/>
  <c r="C90" i="1" l="1"/>
  <c r="D84" i="1"/>
  <c r="F84" i="1" l="1"/>
</calcChain>
</file>

<file path=xl/sharedStrings.xml><?xml version="1.0" encoding="utf-8"?>
<sst xmlns="http://schemas.openxmlformats.org/spreadsheetml/2006/main" count="159" uniqueCount="93">
  <si>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</si>
  <si>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</si>
  <si>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</si>
  <si>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</si>
  <si>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</si>
  <si>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</si>
  <si>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</si>
  <si>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</si>
  <si>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</si>
  <si>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</si>
  <si>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</si>
  <si>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</si>
  <si>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</si>
  <si>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</si>
  <si>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</si>
  <si>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</si>
  <si>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</si>
  <si>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</si>
  <si>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</si>
  <si>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</si>
  <si>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</si>
  <si>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</si>
  <si>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</si>
  <si>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</si>
  <si>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</si>
  <si>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</si>
  <si>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</si>
  <si>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</si>
  <si>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</si>
  <si>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</si>
  <si>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</si>
  <si>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</si>
  <si>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</si>
  <si>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</si>
  <si>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</si>
  <si>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t>Dobudowa pola nN w istniejącej rozdzielni stacyjnej  z wykorzystaniem rozłącznika typu OZK 630 wraz z oszynowaniem</t>
  </si>
  <si>
    <t>Przewiert sterowany 
dotyczy terenów na których nie ma możliwości wykonania przewiertu tradycyjnego lub wykopu otwartego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</si>
  <si>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</si>
  <si>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</si>
  <si>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</si>
  <si>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 xml:space="preserve">                  (podpis osoby upoważnionej)</t>
  </si>
  <si>
    <t>……………………………………………….…………………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</si>
  <si>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</si>
  <si>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</si>
  <si>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ZK4+ZP1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</si>
  <si>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</si>
  <si>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</si>
  <si>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</si>
  <si>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</si>
  <si>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Wykonanie złącza ZK3+ZP4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</si>
  <si>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</si>
  <si>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</si>
  <si>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</si>
  <si>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ZK1+ZP1.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</si>
  <si>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ZK2+ZP2.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</si>
  <si>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ZK3+ZP3.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</si>
  <si>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ZK4+ZP4.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</si>
  <si>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</si>
  <si>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</si>
  <si>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</si>
  <si>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ZK5.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</si>
  <si>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szafki. Pozycja obejmuje koszt zamków master-key oraz demontaż istniejącego złącza (jeżeli dotyczy).</t>
  </si>
  <si>
    <t>Wykonanie złącza ZK5+ZP3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</si>
  <si>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</si>
  <si>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(poz.64 + 2*poz.65):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</si>
  <si>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poz.57 + poz.60 + poz.49 + 5*poz.52 + 5*poz.54):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</si>
  <si>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+ 25*poz.61):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</si>
  <si>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(poz.33 + 14*poz.6 + poz.34 + 14*poz.8 + poz.59 + poz.26 + poz.27 + poz.28 + poz.49 + 5*poz.53 + 5*poz.51 + poz.50):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</si>
  <si>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poz.18 + poz.19 + poz. 23 + poz. 24 + poz.54 + poz.57 +  poz.59 + 10*poz.53 + 8*poz.51 + poz.49 + poz.50 + poz. 60):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</si>
  <si>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                                 Pozycja obejmuje uśredniony koszt 1 metra linii wraz z uwzględnieniem niezbędnego osprzętu  i niezbędnych materiałów do wyprowadzenia przewodu ze skrzynki stacyjnej na linię napowietrzną nN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</si>
  <si>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o długości do 1 m liczonej wzdłuż jego trasy, bez uwzględnienia zapasów i trasy przewodu na słupie (długość przyłącza liczona wg rzutu na mapie i mnożona przez skalę) Pozycja obejmuje wykonanie przyłącza od słupa do złącza, wprowadzenie i podłączenie przewodów oraz koszt zajęcia pasa drogowego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</si>
  <si>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</si>
  <si>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</si>
  <si>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</si>
  <si>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Pozycja obejmuje obustronne wprowadzenie, podłączenie kabla, ułożenie wymaganych zapasów kabla</t>
    </r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</si>
  <si>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Pozycja obejmuje ułożenie kabla na słupie, wprowadzenie i podłączenie kabla, ułożenie wymaganych zapasów kabla</t>
    </r>
  </si>
  <si>
    <t>Budowa słupa typu ŻN w linii napowietrznej nN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</si>
  <si>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 E 10,5/2,5 do E 10,5/6 lub od  E 12/2,5 do E 12/6  w linii napowietrznej nN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</si>
  <si>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E 10,5/10 do E 10,5/15 lub od E 12/10 do E 12/15  w linii napowietrznej nN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</si>
  <si>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Wymiana transformatora na  stacji transformatorowej                                    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</si>
  <si>
    <t>Wymiana lub montaż kondensatora nN na transformatorze 15/0,4 kV Pozycja obejmuje:  demontaż i montaż nowego lub montaż nowego kondensatora 3-fazowego na transformatorze 15/0,4 kV wraz z oprzewodowaniem. Kondensator o pojemności dobranej do mocy transformatora z zakresu od 63 kVA do 630 kVA zgodnie z dokumentacją projektową</t>
  </si>
  <si>
    <t>Wymiana lub montaż przekładników prądowych w istniejącej szafce stacyjnej nN                                                                                                               Pozycja obejmuje:  demontaż i montaż nowych przekładników prądowych wraz z oprzewodowaniem. Przekładniki prądowe  dobrane do mocy transformatora z zakresu od 63 kVA do 630 kVA zgodnie z dokumentacją projektową</t>
  </si>
  <si>
    <t>Wykonanie montażu kompletu ograniczników przepięć na linii napowietrznej nN                                                                                                            Pozycja obejmuje koszt montażu wraz z podłączeniem do przewodów roboczych i uziomu słupa</t>
  </si>
  <si>
    <t>Wykonanie montażu rozłącznika słupowego czteropolowego typu RS-01                                                                                                                                                     Pozycja obejmuje koszt montażu rozłącznika, wyposażenie w bezpieczniki i podłączenie do przewodów roboczych oraz przewodu neutralnego</t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</si>
  <si>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</si>
  <si>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</si>
  <si>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</si>
  <si>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</si>
  <si>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≤30Ω)                          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</si>
  <si>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≤10Ω)                            Pozycja obejmuje koszt wykonania uziemienia wraz z wykonaniem pomiarów potwierdzonych protokołem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</si>
  <si>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 17 + poz.20 + poz.21 + poz.22 + poz.25  + poz.29 + poz.30 + poz.31 + poz.32 + poz.35 + poz.36 + poz.37 + poz.38 + poz.39 + poz.40 + poz.41 + poz.42 + poz.43 + poz.44 + poz.45 + poz.46 + poz. 47 + poz.48 + poz.55 + poz.56 + poz.58 + poz.62 + poz.63 + poz.66 + poz.67 + poz.68 + poz.69):</t>
    </r>
  </si>
  <si>
    <t>Załącznik nr 3.1 do SWZ nr postępowania POST/DYS/OLD/GZ/04239/2025</t>
  </si>
  <si>
    <r>
      <t xml:space="preserve">UWAGA: Formularz po wypełnieniu </t>
    </r>
    <r>
      <rPr>
        <b/>
        <u/>
        <sz val="16"/>
        <color rgb="FFFF0000"/>
        <rFont val="Calibri"/>
        <family val="2"/>
        <charset val="238"/>
      </rPr>
      <t>należy podpisać i wraz z wersją edytowalną załączyć z formularzem oferty</t>
    </r>
    <r>
      <rPr>
        <b/>
        <sz val="16"/>
        <color rgb="FFFF0000"/>
        <rFont val="Calibri"/>
        <family val="2"/>
        <charset val="238"/>
      </rPr>
      <t xml:space="preserve"> (załącznik nr 3 do SWZ) do systemu SWPP2 i następnie złożyć ofertę.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</si>
</sst>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u/>
      <sz val="16"/>
      <color rgb="FFFF0000"/>
      <name val="Calibri"/>
      <family val="2"/>
      <charset val="238"/>
    </font>
    <font>
      <sz val="12.5"/>
      <color theme="1"/>
      <name val="Calibri"/>
      <family val="2"/>
      <scheme val="minor"/>
    </font>
    <font>
      <b/>
      <sz val="12.5"/>
      <color rgb="FF000000"/>
      <name val="Calibri"/>
      <family val="2"/>
      <charset val="238"/>
    </font>
    <font>
      <b/>
      <sz val="12.5"/>
      <name val="Calibri"/>
      <family val="2"/>
      <charset val="238"/>
    </font>
    <font>
      <b/>
      <sz val="12.5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5" fillId="3" borderId="9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16" fillId="4" borderId="6" xfId="0" applyNumberFormat="1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 wrapText="1"/>
    </xf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2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4" fillId="3" borderId="6" xfId="0" applyFont="1" applyFill="1" applyBorder="1"/>
    <xf numFmtId="0" fontId="4" fillId="3" borderId="6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/>
    </xf>
    <xf numFmtId="4" fontId="25" fillId="3" borderId="6" xfId="0" applyNumberFormat="1" applyFont="1" applyFill="1" applyBorder="1"/>
    <xf numFmtId="4" fontId="25" fillId="2" borderId="6" xfId="0" applyNumberFormat="1" applyFont="1" applyFill="1" applyBorder="1"/>
    <xf numFmtId="4" fontId="26" fillId="0" borderId="1" xfId="0" applyNumberFormat="1" applyFont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4" fontId="27" fillId="0" borderId="3" xfId="0" applyNumberFormat="1" applyFont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1"/>
  <sheetViews>
    <sheetView tabSelected="1" zoomScale="90" zoomScaleNormal="90" workbookViewId="0">
      <selection activeCell="D76" sqref="D8:F76"/>
    </sheetView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1" t="s">
        <v>91</v>
      </c>
    </row>
    <row r="2" spans="1:6" s="19" customFormat="1" ht="23.25" x14ac:dyDescent="0.35">
      <c r="A2" s="21" t="s">
        <v>37</v>
      </c>
      <c r="C2" s="20"/>
    </row>
    <row r="3" spans="1:6" s="19" customFormat="1" ht="23.25" x14ac:dyDescent="0.35">
      <c r="A3" s="22" t="s">
        <v>92</v>
      </c>
      <c r="C3" s="20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0"/>
      <c r="E7" s="10"/>
      <c r="F7" s="10"/>
    </row>
    <row r="8" spans="1:6" ht="66.75" thickBot="1" x14ac:dyDescent="0.3">
      <c r="A8" s="13">
        <v>1</v>
      </c>
      <c r="B8" s="12" t="s">
        <v>75</v>
      </c>
      <c r="C8" s="13" t="s">
        <v>5</v>
      </c>
      <c r="D8" s="37">
        <f>F8*0.7</f>
        <v>1260</v>
      </c>
      <c r="E8" s="37"/>
      <c r="F8" s="38">
        <v>1800</v>
      </c>
    </row>
    <row r="9" spans="1:6" ht="66.75" thickBot="1" x14ac:dyDescent="0.3">
      <c r="A9" s="13">
        <v>2</v>
      </c>
      <c r="B9" s="12" t="s">
        <v>74</v>
      </c>
      <c r="C9" s="13" t="s">
        <v>5</v>
      </c>
      <c r="D9" s="37">
        <f t="shared" ref="D9:D76" si="0">F9*0.7</f>
        <v>630</v>
      </c>
      <c r="E9" s="37"/>
      <c r="F9" s="39">
        <v>900</v>
      </c>
    </row>
    <row r="10" spans="1:6" ht="41.25" thickBot="1" x14ac:dyDescent="0.3">
      <c r="A10" s="13">
        <v>3</v>
      </c>
      <c r="B10" s="12" t="s">
        <v>31</v>
      </c>
      <c r="C10" s="13" t="s">
        <v>6</v>
      </c>
      <c r="D10" s="37">
        <f t="shared" si="0"/>
        <v>56</v>
      </c>
      <c r="E10" s="37"/>
      <c r="F10" s="39">
        <v>80</v>
      </c>
    </row>
    <row r="11" spans="1:6" ht="75" customHeight="1" thickBot="1" x14ac:dyDescent="0.3">
      <c r="A11" s="13">
        <v>4</v>
      </c>
      <c r="B11" s="14" t="s">
        <v>73</v>
      </c>
      <c r="C11" s="13" t="s">
        <v>5</v>
      </c>
      <c r="D11" s="37">
        <f t="shared" si="0"/>
        <v>1470</v>
      </c>
      <c r="E11" s="37"/>
      <c r="F11" s="39">
        <v>2100</v>
      </c>
    </row>
    <row r="12" spans="1:6" ht="79.5" thickBot="1" x14ac:dyDescent="0.3">
      <c r="A12" s="13">
        <v>5</v>
      </c>
      <c r="B12" s="14" t="s">
        <v>72</v>
      </c>
      <c r="C12" s="13" t="s">
        <v>5</v>
      </c>
      <c r="D12" s="37">
        <f t="shared" si="0"/>
        <v>979.99999999999989</v>
      </c>
      <c r="E12" s="37"/>
      <c r="F12" s="39">
        <v>1400</v>
      </c>
    </row>
    <row r="13" spans="1:6" ht="41.25" thickBot="1" x14ac:dyDescent="0.3">
      <c r="A13" s="13">
        <v>6</v>
      </c>
      <c r="B13" s="14" t="s">
        <v>32</v>
      </c>
      <c r="C13" s="13" t="s">
        <v>6</v>
      </c>
      <c r="D13" s="37">
        <f t="shared" si="0"/>
        <v>91</v>
      </c>
      <c r="E13" s="37"/>
      <c r="F13" s="39">
        <v>130</v>
      </c>
    </row>
    <row r="14" spans="1:6" ht="79.5" thickBot="1" x14ac:dyDescent="0.3">
      <c r="A14" s="13">
        <v>7</v>
      </c>
      <c r="B14" s="14" t="s">
        <v>71</v>
      </c>
      <c r="C14" s="13" t="s">
        <v>5</v>
      </c>
      <c r="D14" s="37">
        <f t="shared" si="0"/>
        <v>1120</v>
      </c>
      <c r="E14" s="37"/>
      <c r="F14" s="39">
        <v>1600</v>
      </c>
    </row>
    <row r="15" spans="1:6" ht="41.25" thickBot="1" x14ac:dyDescent="0.3">
      <c r="A15" s="13">
        <v>8</v>
      </c>
      <c r="B15" s="14" t="s">
        <v>33</v>
      </c>
      <c r="C15" s="13" t="s">
        <v>6</v>
      </c>
      <c r="D15" s="37">
        <f t="shared" si="0"/>
        <v>125.99999999999999</v>
      </c>
      <c r="E15" s="37"/>
      <c r="F15" s="39">
        <v>180</v>
      </c>
    </row>
    <row r="16" spans="1:6" ht="102.75" customHeight="1" thickBot="1" x14ac:dyDescent="0.3">
      <c r="A16" s="13">
        <v>9</v>
      </c>
      <c r="B16" s="14" t="s">
        <v>70</v>
      </c>
      <c r="C16" s="13" t="s">
        <v>5</v>
      </c>
      <c r="D16" s="37">
        <f t="shared" si="0"/>
        <v>1050</v>
      </c>
      <c r="E16" s="37"/>
      <c r="F16" s="39">
        <v>1500</v>
      </c>
    </row>
    <row r="17" spans="1:6" ht="69" thickBot="1" x14ac:dyDescent="0.3">
      <c r="A17" s="13">
        <v>10</v>
      </c>
      <c r="B17" s="14" t="s">
        <v>7</v>
      </c>
      <c r="C17" s="13" t="s">
        <v>6</v>
      </c>
      <c r="D17" s="37">
        <f t="shared" si="0"/>
        <v>28</v>
      </c>
      <c r="E17" s="37"/>
      <c r="F17" s="39">
        <v>40</v>
      </c>
    </row>
    <row r="18" spans="1:6" ht="92.25" thickBot="1" x14ac:dyDescent="0.3">
      <c r="A18" s="15">
        <v>11</v>
      </c>
      <c r="B18" s="14" t="s">
        <v>69</v>
      </c>
      <c r="C18" s="15" t="s">
        <v>6</v>
      </c>
      <c r="D18" s="37">
        <f t="shared" si="0"/>
        <v>56</v>
      </c>
      <c r="E18" s="40"/>
      <c r="F18" s="39">
        <v>80</v>
      </c>
    </row>
    <row r="19" spans="1:6" ht="77.25" thickBot="1" x14ac:dyDescent="0.3">
      <c r="A19" s="24">
        <v>12</v>
      </c>
      <c r="B19" s="23" t="s">
        <v>53</v>
      </c>
      <c r="C19" s="24" t="s">
        <v>8</v>
      </c>
      <c r="D19" s="41">
        <f t="shared" si="0"/>
        <v>882</v>
      </c>
      <c r="E19" s="42"/>
      <c r="F19" s="39">
        <v>1260</v>
      </c>
    </row>
    <row r="20" spans="1:6" ht="77.25" thickBot="1" x14ac:dyDescent="0.3">
      <c r="A20" s="15">
        <v>13</v>
      </c>
      <c r="B20" s="23" t="s">
        <v>52</v>
      </c>
      <c r="C20" s="24" t="s">
        <v>8</v>
      </c>
      <c r="D20" s="41">
        <f t="shared" si="0"/>
        <v>2142</v>
      </c>
      <c r="E20" s="42"/>
      <c r="F20" s="39">
        <v>3060</v>
      </c>
    </row>
    <row r="21" spans="1:6" ht="77.25" thickBot="1" x14ac:dyDescent="0.3">
      <c r="A21" s="24">
        <v>14</v>
      </c>
      <c r="B21" s="23" t="s">
        <v>54</v>
      </c>
      <c r="C21" s="24" t="s">
        <v>8</v>
      </c>
      <c r="D21" s="41">
        <f t="shared" si="0"/>
        <v>2464</v>
      </c>
      <c r="E21" s="42"/>
      <c r="F21" s="39">
        <v>3520</v>
      </c>
    </row>
    <row r="22" spans="1:6" ht="77.25" thickBot="1" x14ac:dyDescent="0.3">
      <c r="A22" s="15">
        <v>15</v>
      </c>
      <c r="B22" s="23" t="s">
        <v>51</v>
      </c>
      <c r="C22" s="24" t="s">
        <v>8</v>
      </c>
      <c r="D22" s="41">
        <f t="shared" si="0"/>
        <v>2492</v>
      </c>
      <c r="E22" s="42"/>
      <c r="F22" s="39">
        <v>3560</v>
      </c>
    </row>
    <row r="23" spans="1:6" ht="77.25" thickBot="1" x14ac:dyDescent="0.3">
      <c r="A23" s="24">
        <v>16</v>
      </c>
      <c r="B23" s="23" t="s">
        <v>50</v>
      </c>
      <c r="C23" s="24" t="s">
        <v>8</v>
      </c>
      <c r="D23" s="41">
        <f t="shared" si="0"/>
        <v>2604</v>
      </c>
      <c r="E23" s="42"/>
      <c r="F23" s="39">
        <v>3720</v>
      </c>
    </row>
    <row r="24" spans="1:6" ht="78.75" customHeight="1" thickBot="1" x14ac:dyDescent="0.3">
      <c r="A24" s="15">
        <v>17</v>
      </c>
      <c r="B24" s="23" t="s">
        <v>55</v>
      </c>
      <c r="C24" s="24" t="s">
        <v>8</v>
      </c>
      <c r="D24" s="41">
        <f t="shared" si="0"/>
        <v>2702</v>
      </c>
      <c r="E24" s="42"/>
      <c r="F24" s="39">
        <v>3860</v>
      </c>
    </row>
    <row r="25" spans="1:6" ht="78.75" customHeight="1" thickBot="1" x14ac:dyDescent="0.3">
      <c r="A25" s="24">
        <v>18</v>
      </c>
      <c r="B25" s="23" t="s">
        <v>49</v>
      </c>
      <c r="C25" s="24" t="s">
        <v>8</v>
      </c>
      <c r="D25" s="41">
        <f t="shared" si="0"/>
        <v>2856</v>
      </c>
      <c r="E25" s="42"/>
      <c r="F25" s="39">
        <v>4080</v>
      </c>
    </row>
    <row r="26" spans="1:6" ht="77.25" thickBot="1" x14ac:dyDescent="0.3">
      <c r="A26" s="15">
        <v>19</v>
      </c>
      <c r="B26" s="23" t="s">
        <v>44</v>
      </c>
      <c r="C26" s="24" t="s">
        <v>8</v>
      </c>
      <c r="D26" s="41">
        <f t="shared" si="0"/>
        <v>2702</v>
      </c>
      <c r="E26" s="42"/>
      <c r="F26" s="39">
        <v>3860</v>
      </c>
    </row>
    <row r="27" spans="1:6" ht="77.25" thickBot="1" x14ac:dyDescent="0.3">
      <c r="A27" s="24">
        <v>20</v>
      </c>
      <c r="B27" s="23" t="s">
        <v>45</v>
      </c>
      <c r="C27" s="24" t="s">
        <v>8</v>
      </c>
      <c r="D27" s="41">
        <f t="shared" si="0"/>
        <v>2786</v>
      </c>
      <c r="E27" s="42"/>
      <c r="F27" s="39">
        <v>3980</v>
      </c>
    </row>
    <row r="28" spans="1:6" ht="77.25" thickBot="1" x14ac:dyDescent="0.3">
      <c r="A28" s="15">
        <v>21</v>
      </c>
      <c r="B28" s="23" t="s">
        <v>46</v>
      </c>
      <c r="C28" s="24" t="s">
        <v>8</v>
      </c>
      <c r="D28" s="41">
        <f t="shared" si="0"/>
        <v>2968</v>
      </c>
      <c r="E28" s="42"/>
      <c r="F28" s="39">
        <v>4240</v>
      </c>
    </row>
    <row r="29" spans="1:6" ht="78" customHeight="1" thickBot="1" x14ac:dyDescent="0.3">
      <c r="A29" s="24">
        <v>22</v>
      </c>
      <c r="B29" s="23" t="s">
        <v>56</v>
      </c>
      <c r="C29" s="24" t="s">
        <v>8</v>
      </c>
      <c r="D29" s="41">
        <f t="shared" si="0"/>
        <v>3094</v>
      </c>
      <c r="E29" s="42"/>
      <c r="F29" s="39">
        <v>4420</v>
      </c>
    </row>
    <row r="30" spans="1:6" ht="78" customHeight="1" thickBot="1" x14ac:dyDescent="0.3">
      <c r="A30" s="15">
        <v>23</v>
      </c>
      <c r="B30" s="23" t="s">
        <v>62</v>
      </c>
      <c r="C30" s="24" t="s">
        <v>8</v>
      </c>
      <c r="D30" s="41">
        <f t="shared" si="0"/>
        <v>3751.9999999999995</v>
      </c>
      <c r="E30" s="42"/>
      <c r="F30" s="39">
        <v>5360</v>
      </c>
    </row>
    <row r="31" spans="1:6" ht="78" customHeight="1" thickBot="1" x14ac:dyDescent="0.3">
      <c r="A31" s="24">
        <v>24</v>
      </c>
      <c r="B31" s="23" t="s">
        <v>63</v>
      </c>
      <c r="C31" s="24" t="s">
        <v>8</v>
      </c>
      <c r="D31" s="41">
        <f t="shared" si="0"/>
        <v>4087.9999999999995</v>
      </c>
      <c r="E31" s="42"/>
      <c r="F31" s="39">
        <v>5840</v>
      </c>
    </row>
    <row r="32" spans="1:6" ht="115.5" thickBot="1" x14ac:dyDescent="0.3">
      <c r="A32" s="15">
        <v>25</v>
      </c>
      <c r="B32" s="23" t="s">
        <v>57</v>
      </c>
      <c r="C32" s="24" t="s">
        <v>8</v>
      </c>
      <c r="D32" s="41">
        <f t="shared" si="0"/>
        <v>909.99999999999989</v>
      </c>
      <c r="E32" s="42"/>
      <c r="F32" s="39">
        <v>1300</v>
      </c>
    </row>
    <row r="33" spans="1:6" ht="115.5" thickBot="1" x14ac:dyDescent="0.3">
      <c r="A33" s="24">
        <v>26</v>
      </c>
      <c r="B33" s="23" t="s">
        <v>58</v>
      </c>
      <c r="C33" s="24" t="s">
        <v>8</v>
      </c>
      <c r="D33" s="41">
        <f t="shared" si="0"/>
        <v>1190</v>
      </c>
      <c r="E33" s="42"/>
      <c r="F33" s="39">
        <v>1700</v>
      </c>
    </row>
    <row r="34" spans="1:6" ht="115.5" thickBot="1" x14ac:dyDescent="0.3">
      <c r="A34" s="15">
        <v>27</v>
      </c>
      <c r="B34" s="23" t="s">
        <v>59</v>
      </c>
      <c r="C34" s="24" t="s">
        <v>8</v>
      </c>
      <c r="D34" s="41">
        <f t="shared" si="0"/>
        <v>1400</v>
      </c>
      <c r="E34" s="42"/>
      <c r="F34" s="39">
        <v>2000</v>
      </c>
    </row>
    <row r="35" spans="1:6" ht="112.5" customHeight="1" thickBot="1" x14ac:dyDescent="0.3">
      <c r="A35" s="24">
        <v>28</v>
      </c>
      <c r="B35" s="23" t="s">
        <v>60</v>
      </c>
      <c r="C35" s="24" t="s">
        <v>8</v>
      </c>
      <c r="D35" s="41">
        <f t="shared" si="0"/>
        <v>1819.9999999999998</v>
      </c>
      <c r="E35" s="42"/>
      <c r="F35" s="39">
        <v>2600</v>
      </c>
    </row>
    <row r="36" spans="1:6" ht="75" customHeight="1" thickBot="1" x14ac:dyDescent="0.3">
      <c r="A36" s="15">
        <v>29</v>
      </c>
      <c r="B36" s="23" t="s">
        <v>61</v>
      </c>
      <c r="C36" s="24" t="s">
        <v>8</v>
      </c>
      <c r="D36" s="41">
        <f t="shared" si="0"/>
        <v>742</v>
      </c>
      <c r="E36" s="42"/>
      <c r="F36" s="39">
        <v>1060</v>
      </c>
    </row>
    <row r="37" spans="1:6" ht="64.5" thickBot="1" x14ac:dyDescent="0.3">
      <c r="A37" s="24">
        <v>30</v>
      </c>
      <c r="B37" s="23" t="s">
        <v>48</v>
      </c>
      <c r="C37" s="24" t="s">
        <v>8</v>
      </c>
      <c r="D37" s="41">
        <f t="shared" si="0"/>
        <v>616</v>
      </c>
      <c r="E37" s="42"/>
      <c r="F37" s="39">
        <v>880</v>
      </c>
    </row>
    <row r="38" spans="1:6" ht="90" thickBot="1" x14ac:dyDescent="0.3">
      <c r="A38" s="15">
        <v>31</v>
      </c>
      <c r="B38" s="23" t="s">
        <v>47</v>
      </c>
      <c r="C38" s="24" t="s">
        <v>8</v>
      </c>
      <c r="D38" s="41">
        <f t="shared" si="0"/>
        <v>2870</v>
      </c>
      <c r="E38" s="42"/>
      <c r="F38" s="39">
        <v>4100</v>
      </c>
    </row>
    <row r="39" spans="1:6" ht="54" thickBot="1" x14ac:dyDescent="0.3">
      <c r="A39" s="24">
        <v>32</v>
      </c>
      <c r="B39" s="14" t="s">
        <v>84</v>
      </c>
      <c r="C39" s="13" t="s">
        <v>5</v>
      </c>
      <c r="D39" s="37">
        <f t="shared" si="0"/>
        <v>770</v>
      </c>
      <c r="E39" s="37"/>
      <c r="F39" s="39">
        <v>1100</v>
      </c>
    </row>
    <row r="40" spans="1:6" ht="54" thickBot="1" x14ac:dyDescent="0.3">
      <c r="A40" s="15">
        <v>33</v>
      </c>
      <c r="B40" s="14" t="s">
        <v>85</v>
      </c>
      <c r="C40" s="13" t="s">
        <v>5</v>
      </c>
      <c r="D40" s="37">
        <f t="shared" si="0"/>
        <v>840</v>
      </c>
      <c r="E40" s="37"/>
      <c r="F40" s="39">
        <v>1200</v>
      </c>
    </row>
    <row r="41" spans="1:6" ht="54" thickBot="1" x14ac:dyDescent="0.3">
      <c r="A41" s="24">
        <v>34</v>
      </c>
      <c r="B41" s="14" t="s">
        <v>86</v>
      </c>
      <c r="C41" s="15" t="s">
        <v>5</v>
      </c>
      <c r="D41" s="37">
        <f t="shared" si="0"/>
        <v>979.99999999999989</v>
      </c>
      <c r="E41" s="40"/>
      <c r="F41" s="39">
        <v>1400</v>
      </c>
    </row>
    <row r="42" spans="1:6" ht="64.5" thickBot="1" x14ac:dyDescent="0.3">
      <c r="A42" s="15">
        <v>35</v>
      </c>
      <c r="B42" s="14" t="s">
        <v>76</v>
      </c>
      <c r="C42" s="13" t="s">
        <v>8</v>
      </c>
      <c r="D42" s="37">
        <f t="shared" si="0"/>
        <v>1190</v>
      </c>
      <c r="E42" s="37"/>
      <c r="F42" s="39">
        <v>1700</v>
      </c>
    </row>
    <row r="43" spans="1:6" ht="77.25" thickBot="1" x14ac:dyDescent="0.3">
      <c r="A43" s="24">
        <v>36</v>
      </c>
      <c r="B43" s="12" t="s">
        <v>77</v>
      </c>
      <c r="C43" s="13" t="s">
        <v>8</v>
      </c>
      <c r="D43" s="37">
        <f t="shared" si="0"/>
        <v>1959.9999999999998</v>
      </c>
      <c r="E43" s="37"/>
      <c r="F43" s="39">
        <v>2800</v>
      </c>
    </row>
    <row r="44" spans="1:6" ht="77.25" thickBot="1" x14ac:dyDescent="0.3">
      <c r="A44" s="15">
        <v>37</v>
      </c>
      <c r="B44" s="12" t="s">
        <v>78</v>
      </c>
      <c r="C44" s="13" t="s">
        <v>8</v>
      </c>
      <c r="D44" s="37">
        <f t="shared" si="0"/>
        <v>2240</v>
      </c>
      <c r="E44" s="37"/>
      <c r="F44" s="39">
        <v>3200</v>
      </c>
    </row>
    <row r="45" spans="1:6" ht="51.75" thickBot="1" x14ac:dyDescent="0.3">
      <c r="A45" s="24">
        <v>38</v>
      </c>
      <c r="B45" s="14" t="s">
        <v>9</v>
      </c>
      <c r="C45" s="15" t="s">
        <v>5</v>
      </c>
      <c r="D45" s="37">
        <f t="shared" si="0"/>
        <v>770</v>
      </c>
      <c r="E45" s="40"/>
      <c r="F45" s="39">
        <v>1100</v>
      </c>
    </row>
    <row r="46" spans="1:6" ht="26.25" thickBot="1" x14ac:dyDescent="0.3">
      <c r="A46" s="15">
        <v>39</v>
      </c>
      <c r="B46" s="14" t="s">
        <v>35</v>
      </c>
      <c r="C46" s="15" t="s">
        <v>5</v>
      </c>
      <c r="D46" s="37">
        <f t="shared" si="0"/>
        <v>1330</v>
      </c>
      <c r="E46" s="40"/>
      <c r="F46" s="39">
        <v>1900</v>
      </c>
    </row>
    <row r="47" spans="1:6" ht="51.75" thickBot="1" x14ac:dyDescent="0.3">
      <c r="A47" s="24">
        <v>40</v>
      </c>
      <c r="B47" s="14" t="s">
        <v>10</v>
      </c>
      <c r="C47" s="15" t="s">
        <v>5</v>
      </c>
      <c r="D47" s="37">
        <f t="shared" si="0"/>
        <v>909.99999999999989</v>
      </c>
      <c r="E47" s="40"/>
      <c r="F47" s="39">
        <v>1300</v>
      </c>
    </row>
    <row r="48" spans="1:6" ht="51.75" thickBot="1" x14ac:dyDescent="0.3">
      <c r="A48" s="15">
        <v>41</v>
      </c>
      <c r="B48" s="14" t="s">
        <v>11</v>
      </c>
      <c r="C48" s="15" t="s">
        <v>5</v>
      </c>
      <c r="D48" s="37">
        <f t="shared" si="0"/>
        <v>909.99999999999989</v>
      </c>
      <c r="E48" s="40"/>
      <c r="F48" s="39">
        <v>1300</v>
      </c>
    </row>
    <row r="49" spans="1:6" ht="51.75" thickBot="1" x14ac:dyDescent="0.3">
      <c r="A49" s="24">
        <v>42</v>
      </c>
      <c r="B49" s="14" t="s">
        <v>12</v>
      </c>
      <c r="C49" s="15" t="s">
        <v>5</v>
      </c>
      <c r="D49" s="37">
        <f t="shared" si="0"/>
        <v>840</v>
      </c>
      <c r="E49" s="40"/>
      <c r="F49" s="39">
        <v>1200</v>
      </c>
    </row>
    <row r="50" spans="1:6" ht="51.75" thickBot="1" x14ac:dyDescent="0.3">
      <c r="A50" s="15">
        <v>43</v>
      </c>
      <c r="B50" s="14" t="s">
        <v>13</v>
      </c>
      <c r="C50" s="15" t="s">
        <v>5</v>
      </c>
      <c r="D50" s="37">
        <f t="shared" si="0"/>
        <v>560</v>
      </c>
      <c r="E50" s="40"/>
      <c r="F50" s="39">
        <v>800</v>
      </c>
    </row>
    <row r="51" spans="1:6" ht="26.25" thickBot="1" x14ac:dyDescent="0.3">
      <c r="A51" s="24">
        <v>44</v>
      </c>
      <c r="B51" s="14" t="s">
        <v>14</v>
      </c>
      <c r="C51" s="15" t="s">
        <v>5</v>
      </c>
      <c r="D51" s="37">
        <f t="shared" si="0"/>
        <v>350</v>
      </c>
      <c r="E51" s="40"/>
      <c r="F51" s="39">
        <v>500</v>
      </c>
    </row>
    <row r="52" spans="1:6" ht="102.75" thickBot="1" x14ac:dyDescent="0.3">
      <c r="A52" s="15">
        <v>45</v>
      </c>
      <c r="B52" s="14" t="s">
        <v>79</v>
      </c>
      <c r="C52" s="15" t="s">
        <v>5</v>
      </c>
      <c r="D52" s="37">
        <f t="shared" si="0"/>
        <v>2520</v>
      </c>
      <c r="E52" s="40"/>
      <c r="F52" s="39">
        <v>3600</v>
      </c>
    </row>
    <row r="53" spans="1:6" ht="92.25" thickBot="1" x14ac:dyDescent="0.3">
      <c r="A53" s="24">
        <v>46</v>
      </c>
      <c r="B53" s="14" t="s">
        <v>87</v>
      </c>
      <c r="C53" s="15" t="s">
        <v>5</v>
      </c>
      <c r="D53" s="37">
        <f t="shared" si="0"/>
        <v>2590</v>
      </c>
      <c r="E53" s="40"/>
      <c r="F53" s="39">
        <v>3700</v>
      </c>
    </row>
    <row r="54" spans="1:6" ht="77.25" thickBot="1" x14ac:dyDescent="0.3">
      <c r="A54" s="15">
        <v>47</v>
      </c>
      <c r="B54" s="14" t="s">
        <v>80</v>
      </c>
      <c r="C54" s="13" t="s">
        <v>8</v>
      </c>
      <c r="D54" s="37">
        <f t="shared" si="0"/>
        <v>840</v>
      </c>
      <c r="E54" s="37"/>
      <c r="F54" s="39">
        <v>1200</v>
      </c>
    </row>
    <row r="55" spans="1:6" ht="77.25" thickBot="1" x14ac:dyDescent="0.3">
      <c r="A55" s="24">
        <v>48</v>
      </c>
      <c r="B55" s="14" t="s">
        <v>81</v>
      </c>
      <c r="C55" s="13" t="s">
        <v>5</v>
      </c>
      <c r="D55" s="37">
        <f t="shared" si="0"/>
        <v>1470</v>
      </c>
      <c r="E55" s="37"/>
      <c r="F55" s="39">
        <v>2100</v>
      </c>
    </row>
    <row r="56" spans="1:6" ht="26.25" thickBot="1" x14ac:dyDescent="0.3">
      <c r="A56" s="15">
        <v>49</v>
      </c>
      <c r="B56" s="14" t="s">
        <v>15</v>
      </c>
      <c r="C56" s="13" t="s">
        <v>5</v>
      </c>
      <c r="D56" s="37">
        <f t="shared" si="0"/>
        <v>840</v>
      </c>
      <c r="E56" s="37"/>
      <c r="F56" s="39">
        <v>1200</v>
      </c>
    </row>
    <row r="57" spans="1:6" ht="26.25" thickBot="1" x14ac:dyDescent="0.3">
      <c r="A57" s="24">
        <v>50</v>
      </c>
      <c r="B57" s="14" t="s">
        <v>16</v>
      </c>
      <c r="C57" s="15" t="s">
        <v>5</v>
      </c>
      <c r="D57" s="37">
        <f t="shared" si="0"/>
        <v>1050</v>
      </c>
      <c r="E57" s="40"/>
      <c r="F57" s="39">
        <v>1500</v>
      </c>
    </row>
    <row r="58" spans="1:6" ht="18" thickBot="1" x14ac:dyDescent="0.3">
      <c r="A58" s="15">
        <v>51</v>
      </c>
      <c r="B58" s="14" t="s">
        <v>17</v>
      </c>
      <c r="C58" s="13" t="s">
        <v>6</v>
      </c>
      <c r="D58" s="37">
        <f t="shared" si="0"/>
        <v>42</v>
      </c>
      <c r="E58" s="37"/>
      <c r="F58" s="39">
        <v>60</v>
      </c>
    </row>
    <row r="59" spans="1:6" ht="18" thickBot="1" x14ac:dyDescent="0.3">
      <c r="A59" s="24">
        <v>52</v>
      </c>
      <c r="B59" s="14" t="s">
        <v>18</v>
      </c>
      <c r="C59" s="13" t="s">
        <v>6</v>
      </c>
      <c r="D59" s="37">
        <f t="shared" si="0"/>
        <v>35</v>
      </c>
      <c r="E59" s="37"/>
      <c r="F59" s="39">
        <v>50</v>
      </c>
    </row>
    <row r="60" spans="1:6" ht="26.25" thickBot="1" x14ac:dyDescent="0.3">
      <c r="A60" s="15">
        <v>53</v>
      </c>
      <c r="B60" s="14" t="s">
        <v>19</v>
      </c>
      <c r="C60" s="13" t="s">
        <v>6</v>
      </c>
      <c r="D60" s="37">
        <f t="shared" si="0"/>
        <v>140</v>
      </c>
      <c r="E60" s="37"/>
      <c r="F60" s="39">
        <v>200</v>
      </c>
    </row>
    <row r="61" spans="1:6" ht="26.25" thickBot="1" x14ac:dyDescent="0.3">
      <c r="A61" s="24">
        <v>54</v>
      </c>
      <c r="B61" s="14" t="s">
        <v>20</v>
      </c>
      <c r="C61" s="13" t="s">
        <v>6</v>
      </c>
      <c r="D61" s="37">
        <f t="shared" si="0"/>
        <v>105</v>
      </c>
      <c r="E61" s="37"/>
      <c r="F61" s="39">
        <v>150</v>
      </c>
    </row>
    <row r="62" spans="1:6" ht="18" thickBot="1" x14ac:dyDescent="0.3">
      <c r="A62" s="15">
        <v>55</v>
      </c>
      <c r="B62" s="14" t="s">
        <v>21</v>
      </c>
      <c r="C62" s="13" t="s">
        <v>6</v>
      </c>
      <c r="D62" s="37">
        <f t="shared" si="0"/>
        <v>84</v>
      </c>
      <c r="E62" s="37"/>
      <c r="F62" s="39">
        <v>120</v>
      </c>
    </row>
    <row r="63" spans="1:6" ht="18" thickBot="1" x14ac:dyDescent="0.3">
      <c r="A63" s="24">
        <v>56</v>
      </c>
      <c r="B63" s="14" t="s">
        <v>22</v>
      </c>
      <c r="C63" s="13" t="s">
        <v>6</v>
      </c>
      <c r="D63" s="37">
        <f t="shared" si="0"/>
        <v>105</v>
      </c>
      <c r="E63" s="37"/>
      <c r="F63" s="39">
        <v>150</v>
      </c>
    </row>
    <row r="64" spans="1:6" ht="51.75" thickBot="1" x14ac:dyDescent="0.3">
      <c r="A64" s="15">
        <v>57</v>
      </c>
      <c r="B64" s="14" t="s">
        <v>82</v>
      </c>
      <c r="C64" s="13" t="s">
        <v>5</v>
      </c>
      <c r="D64" s="37">
        <f t="shared" si="0"/>
        <v>420</v>
      </c>
      <c r="E64" s="37"/>
      <c r="F64" s="39">
        <v>600</v>
      </c>
    </row>
    <row r="65" spans="1:6" ht="64.5" thickBot="1" x14ac:dyDescent="0.3">
      <c r="A65" s="24">
        <v>58</v>
      </c>
      <c r="B65" s="14" t="s">
        <v>83</v>
      </c>
      <c r="C65" s="13" t="s">
        <v>8</v>
      </c>
      <c r="D65" s="37">
        <f t="shared" si="0"/>
        <v>1400</v>
      </c>
      <c r="E65" s="37"/>
      <c r="F65" s="43">
        <v>2000</v>
      </c>
    </row>
    <row r="66" spans="1:6" ht="40.5" thickBot="1" x14ac:dyDescent="0.3">
      <c r="A66" s="15">
        <v>59</v>
      </c>
      <c r="B66" s="12" t="s">
        <v>88</v>
      </c>
      <c r="C66" s="13" t="s">
        <v>5</v>
      </c>
      <c r="D66" s="37">
        <f t="shared" si="0"/>
        <v>489.99999999999994</v>
      </c>
      <c r="E66" s="37"/>
      <c r="F66" s="43">
        <v>700</v>
      </c>
    </row>
    <row r="67" spans="1:6" ht="40.5" thickBot="1" x14ac:dyDescent="0.3">
      <c r="A67" s="24">
        <v>60</v>
      </c>
      <c r="B67" s="12" t="s">
        <v>89</v>
      </c>
      <c r="C67" s="13" t="s">
        <v>5</v>
      </c>
      <c r="D67" s="37">
        <f t="shared" si="0"/>
        <v>840</v>
      </c>
      <c r="E67" s="37"/>
      <c r="F67" s="43">
        <v>1200</v>
      </c>
    </row>
    <row r="68" spans="1:6" ht="36" customHeight="1" thickBot="1" x14ac:dyDescent="0.3">
      <c r="A68" s="15">
        <v>61</v>
      </c>
      <c r="B68" s="12" t="s">
        <v>23</v>
      </c>
      <c r="C68" s="13" t="s">
        <v>6</v>
      </c>
      <c r="D68" s="37">
        <f t="shared" si="0"/>
        <v>21</v>
      </c>
      <c r="E68" s="37"/>
      <c r="F68" s="43">
        <v>30</v>
      </c>
    </row>
    <row r="69" spans="1:6" ht="18" thickBot="1" x14ac:dyDescent="0.3">
      <c r="A69" s="24">
        <v>62</v>
      </c>
      <c r="B69" s="12" t="s">
        <v>24</v>
      </c>
      <c r="C69" s="13" t="s">
        <v>8</v>
      </c>
      <c r="D69" s="37">
        <f t="shared" si="0"/>
        <v>840</v>
      </c>
      <c r="E69" s="37"/>
      <c r="F69" s="43">
        <v>1200</v>
      </c>
    </row>
    <row r="70" spans="1:6" ht="18" thickBot="1" x14ac:dyDescent="0.3">
      <c r="A70" s="15">
        <v>63</v>
      </c>
      <c r="B70" s="12" t="s">
        <v>25</v>
      </c>
      <c r="C70" s="13" t="s">
        <v>8</v>
      </c>
      <c r="D70" s="37">
        <f t="shared" si="0"/>
        <v>489.99999999999994</v>
      </c>
      <c r="E70" s="37"/>
      <c r="F70" s="43">
        <v>700</v>
      </c>
    </row>
    <row r="71" spans="1:6" ht="26.25" thickBot="1" x14ac:dyDescent="0.3">
      <c r="A71" s="24">
        <v>64</v>
      </c>
      <c r="B71" s="14" t="s">
        <v>26</v>
      </c>
      <c r="C71" s="16" t="s">
        <v>5</v>
      </c>
      <c r="D71" s="37">
        <f t="shared" si="0"/>
        <v>1470</v>
      </c>
      <c r="E71" s="40"/>
      <c r="F71" s="43">
        <v>2100</v>
      </c>
    </row>
    <row r="72" spans="1:6" ht="37.5" customHeight="1" thickBot="1" x14ac:dyDescent="0.3">
      <c r="A72" s="15">
        <v>65</v>
      </c>
      <c r="B72" s="14" t="s">
        <v>27</v>
      </c>
      <c r="C72" s="16" t="s">
        <v>5</v>
      </c>
      <c r="D72" s="37">
        <f t="shared" si="0"/>
        <v>125.99999999999999</v>
      </c>
      <c r="E72" s="40"/>
      <c r="F72" s="43">
        <v>180</v>
      </c>
    </row>
    <row r="73" spans="1:6" ht="39" thickBot="1" x14ac:dyDescent="0.3">
      <c r="A73" s="24">
        <v>66</v>
      </c>
      <c r="B73" s="14" t="s">
        <v>36</v>
      </c>
      <c r="C73" s="16" t="s">
        <v>6</v>
      </c>
      <c r="D73" s="37">
        <f t="shared" si="0"/>
        <v>154</v>
      </c>
      <c r="E73" s="40"/>
      <c r="F73" s="44">
        <v>220</v>
      </c>
    </row>
    <row r="74" spans="1:6" ht="113.25" customHeight="1" thickBot="1" x14ac:dyDescent="0.3">
      <c r="A74" s="15">
        <v>67</v>
      </c>
      <c r="B74" s="26" t="s">
        <v>42</v>
      </c>
      <c r="C74" s="27" t="s">
        <v>5</v>
      </c>
      <c r="D74" s="38">
        <f t="shared" si="0"/>
        <v>489.99999999999994</v>
      </c>
      <c r="E74" s="38"/>
      <c r="F74" s="38">
        <v>700</v>
      </c>
    </row>
    <row r="75" spans="1:6" ht="102.75" thickBot="1" x14ac:dyDescent="0.3">
      <c r="A75" s="24">
        <v>68</v>
      </c>
      <c r="B75" s="26" t="s">
        <v>43</v>
      </c>
      <c r="C75" s="27" t="s">
        <v>5</v>
      </c>
      <c r="D75" s="38">
        <f t="shared" si="0"/>
        <v>672</v>
      </c>
      <c r="E75" s="38"/>
      <c r="F75" s="38">
        <v>960</v>
      </c>
    </row>
    <row r="76" spans="1:6" ht="64.5" thickBot="1" x14ac:dyDescent="0.3">
      <c r="A76" s="15">
        <v>69</v>
      </c>
      <c r="B76" s="26" t="s">
        <v>39</v>
      </c>
      <c r="C76" s="27" t="s">
        <v>5</v>
      </c>
      <c r="D76" s="38">
        <f t="shared" si="0"/>
        <v>2450</v>
      </c>
      <c r="E76" s="38"/>
      <c r="F76" s="38">
        <v>3500</v>
      </c>
    </row>
    <row r="77" spans="1:6" x14ac:dyDescent="0.25">
      <c r="A77" s="11"/>
    </row>
    <row r="78" spans="1:6" ht="17.25" x14ac:dyDescent="0.3">
      <c r="B78" s="32" t="s">
        <v>28</v>
      </c>
      <c r="C78" s="28" t="s">
        <v>64</v>
      </c>
      <c r="D78" s="35">
        <f>D71+2*D72</f>
        <v>1722</v>
      </c>
      <c r="E78" s="35">
        <f t="shared" ref="E78:F78" si="1">E71+2*E72</f>
        <v>0</v>
      </c>
      <c r="F78" s="35">
        <f t="shared" si="1"/>
        <v>2460</v>
      </c>
    </row>
    <row r="79" spans="1:6" ht="30.75" x14ac:dyDescent="0.3">
      <c r="B79" s="33"/>
      <c r="C79" s="29" t="s">
        <v>65</v>
      </c>
      <c r="D79" s="35">
        <f>D8+26*D10+D9+D19+D64+D67+D56+5*D59+5*D61</f>
        <v>7028</v>
      </c>
      <c r="E79" s="35">
        <f t="shared" ref="E79:F79" si="2">E8+26*E10+E9+E19+E64+E67+E56+5*E59+5*E61</f>
        <v>0</v>
      </c>
      <c r="F79" s="35">
        <f t="shared" si="2"/>
        <v>10040</v>
      </c>
    </row>
    <row r="80" spans="1:6" ht="17.25" x14ac:dyDescent="0.3">
      <c r="B80" s="33"/>
      <c r="C80" s="28" t="s">
        <v>66</v>
      </c>
      <c r="D80" s="35">
        <f>D16+24*D17+25*D68</f>
        <v>2247</v>
      </c>
      <c r="E80" s="35">
        <f t="shared" ref="E80:F80" si="3">E16+24*E17+25*E68</f>
        <v>0</v>
      </c>
      <c r="F80" s="35">
        <f t="shared" si="3"/>
        <v>3210</v>
      </c>
    </row>
    <row r="81" spans="2:6" ht="46.5" customHeight="1" x14ac:dyDescent="0.3">
      <c r="B81" s="33"/>
      <c r="C81" s="30" t="s">
        <v>68</v>
      </c>
      <c r="D81" s="35">
        <f>D12+D11+69*D13+D20+D25+D26+D64+D67+D66+10*D60+8*D58+D56+D57+D61+D30+D31</f>
        <v>29750</v>
      </c>
      <c r="E81" s="35">
        <f t="shared" ref="E81:F81" si="4">E12+E11+69*E13+E20+E25+E26+E64+E67+E66+10*E60+8*E58+E56+E57+E61+E30+E31</f>
        <v>0</v>
      </c>
      <c r="F81" s="35">
        <f t="shared" si="4"/>
        <v>42500</v>
      </c>
    </row>
    <row r="82" spans="2:6" ht="45.75" x14ac:dyDescent="0.3">
      <c r="B82" s="33"/>
      <c r="C82" s="29" t="s">
        <v>67</v>
      </c>
      <c r="D82" s="35">
        <f>D40+14*D13+D41+14*D15+D66+D33+D34+D35+D56+5*D60+5*D58+D57</f>
        <v>12558</v>
      </c>
      <c r="E82" s="35">
        <f t="shared" ref="E82:F82" si="5">E40+14*E13+E41+14*E15+E66+E33+E34+E35+E56+5*E60+5*E58+E57</f>
        <v>0</v>
      </c>
      <c r="F82" s="35">
        <f t="shared" si="5"/>
        <v>17940</v>
      </c>
    </row>
    <row r="83" spans="2:6" ht="105.75" x14ac:dyDescent="0.3">
      <c r="B83" s="34"/>
      <c r="C83" s="31" t="s">
        <v>90</v>
      </c>
      <c r="D83" s="35">
        <f>D14+D18+D21+D22+D23+D24+D27+D28+D29+D32+D36+D37+D38+D39+D42+D43+D44+D45+D46+D47+D48+D49+D50+D51+D52+D53+D54+D55+D62+D63+D65+D69+D70+D73+D74+D75+D76</f>
        <v>51359</v>
      </c>
      <c r="E83" s="35">
        <f t="shared" ref="E83:F83" si="6">E14+E18+E21+E22+E23+E24+E27+E28+E29+E32+E36+E37+E38+E39+E42+E43+E44+E45+E46+E47+E48+E49+E50+E51+E52+E53+E54+E55+E62+E63+E65+E69+E70+E73+E74+E75+E76</f>
        <v>0</v>
      </c>
      <c r="F83" s="35">
        <f t="shared" si="6"/>
        <v>73370</v>
      </c>
    </row>
    <row r="84" spans="2:6" ht="17.25" x14ac:dyDescent="0.3">
      <c r="B84" s="9" t="s">
        <v>29</v>
      </c>
      <c r="C84" s="8"/>
      <c r="D84" s="36">
        <f>SUM(D78:D83)</f>
        <v>104664</v>
      </c>
      <c r="E84" s="36">
        <f>SUM(E78:E83)</f>
        <v>0</v>
      </c>
      <c r="F84" s="36">
        <f>SUM(F78:F83)</f>
        <v>149520</v>
      </c>
    </row>
    <row r="90" spans="2:6" ht="99" customHeight="1" x14ac:dyDescent="0.25">
      <c r="B90" s="18" t="s">
        <v>38</v>
      </c>
      <c r="C90" s="17">
        <f>((E78*26)+(E79*32)+(E80*1)+(E81*25)+(E82*11)+(E83*5))/100</f>
        <v>0</v>
      </c>
      <c r="E90" t="s">
        <v>41</v>
      </c>
    </row>
    <row r="91" spans="2:6" x14ac:dyDescent="0.25">
      <c r="E91" s="25" t="s">
        <v>40</v>
      </c>
    </row>
  </sheetData>
  <mergeCells count="1">
    <mergeCell ref="B78:B83"/>
  </mergeCells>
  <conditionalFormatting sqref="E8:E76">
    <cfRule type="containsBlanks" dxfId="5" priority="1">
      <formula>LEN(TRIM(E8))=0</formula>
    </cfRule>
    <cfRule type="cellIs" dxfId="4" priority="2" operator="greaterThan">
      <formula>$F8</formula>
    </cfRule>
    <cfRule type="cellIs" dxfId="3" priority="3" operator="lessThan">
      <formula>$D8</formula>
    </cfRule>
    <cfRule type="containsBlanks" dxfId="2" priority="4">
      <formula>LEN(TRIM(E8))=0</formula>
    </cfRule>
    <cfRule type="cellIs" dxfId="1" priority="5" operator="greaterThan">
      <formula>$F8</formula>
    </cfRule>
    <cfRule type="cellIs" dxfId="0" priority="6" operator="lessThan">
      <formula>$D8</formula>
    </cfRule>
  </conditionalFormatting>
  <pageMargins left="0.7" right="0.7" top="0.75" bottom="0.75" header="0.3" footer="0.3"/>
  <pageSetup paperSize="9" scale="4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MWv.2 Żyrardów.xlsx</dmsv2BaseFileName>
    <dmsv2BaseDisplayName xmlns="http://schemas.microsoft.com/sharepoint/v3">Załącznik nr 3.1 do SWZ MWv.2 Żyrardów</dmsv2BaseDisplayName>
    <dmsv2SWPP2ObjectNumber xmlns="http://schemas.microsoft.com/sharepoint/v3">POST/DYS/OLD/GZ/04239/2025                        </dmsv2SWPP2ObjectNumber>
    <dmsv2SWPP2SumMD5 xmlns="http://schemas.microsoft.com/sharepoint/v3">02c10e602946ef1696186062cc266d85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699825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23843432</dmsv2BaseClientSystemDocumentID>
    <dmsv2BaseModifiedByID xmlns="http://schemas.microsoft.com/sharepoint/v3">11703098</dmsv2BaseModifiedByID>
    <dmsv2BaseCreatedByID xmlns="http://schemas.microsoft.com/sharepoint/v3">11703098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DPFVW34YURAE-834641568-2092</_dlc_DocId>
    <_dlc_DocIdUrl xmlns="a19cb1c7-c5c7-46d4-85ae-d83685407bba">
      <Url>https://swpp2.dms.gkpge.pl/sites/40/_layouts/15/DocIdRedir.aspx?ID=DPFVW34YURAE-834641568-2092</Url>
      <Description>DPFVW34YURAE-834641568-2092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947B22-E6EB-4945-9309-3BBB338073F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6B9E38E-04B8-4026-9DAC-0283FF5ACDA9}"/>
</file>

<file path=customXml/itemProps3.xml><?xml version="1.0" encoding="utf-8"?>
<ds:datastoreItem xmlns:ds="http://schemas.openxmlformats.org/officeDocument/2006/customXml" ds:itemID="{B112E436-F37F-477C-979F-948F02745C5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99D26916-B790-45D7-BD03-623E41A4E7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2025-11-25T07:27:01Z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2024-02-26T12:42:57Z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3fdb13d2-456f-4694-8576-2a3d3288d462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0x010189100019E652B5EEAA874E8A8EBCF17947C374</vt:lpwstr>
  </property>
  <property fmtid="{D5CDD505-2E9C-101B-9397-08002B2CF9AE}" pid="10" name="_dlc_DocIdItemGuid">
    <vt:lpwstr>453a3584-8908-4b2a-920c-db7c021e6beb</vt:lpwstr>
  </property>
</Properties>
</file>